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r:id="rId3"/>
    <sheet name="Item4" sheetId="4" state="hidden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menores!$A$1:$F$9</definedName>
    <definedName name="_xlnm.Print_Area" localSheetId="5">TOTAL!$A$1:$F$13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" i="12" l="1"/>
  <c r="C8" i="12"/>
  <c r="B8" i="12"/>
  <c r="D6" i="12"/>
  <c r="C6" i="12"/>
  <c r="B6" i="12"/>
  <c r="D4" i="12"/>
  <c r="C4" i="12"/>
  <c r="B4" i="12"/>
  <c r="D12" i="11"/>
  <c r="C12" i="11"/>
  <c r="B12" i="11"/>
  <c r="D11" i="11"/>
  <c r="C11" i="11"/>
  <c r="B11" i="11"/>
  <c r="D10" i="11"/>
  <c r="C10" i="11"/>
  <c r="B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B7" i="12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I8" i="3"/>
  <c r="I7" i="3"/>
  <c r="F3" i="3"/>
  <c r="E8" i="12" s="1"/>
  <c r="H20" i="2"/>
  <c r="G20" i="2" s="1"/>
  <c r="B5" i="12" s="1"/>
  <c r="F20" i="2"/>
  <c r="D20" i="2"/>
  <c r="B20" i="2"/>
  <c r="I17" i="2"/>
  <c r="I16" i="2"/>
  <c r="I15" i="2"/>
  <c r="I14" i="2"/>
  <c r="I13" i="2"/>
  <c r="I12" i="2"/>
  <c r="I11" i="2"/>
  <c r="I10" i="2"/>
  <c r="I9" i="2"/>
  <c r="I8" i="2"/>
  <c r="I7" i="2"/>
  <c r="F3" i="2"/>
  <c r="E6" i="12" s="1"/>
  <c r="H20" i="1"/>
  <c r="G20" i="1" s="1"/>
  <c r="B3" i="1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F3" i="1"/>
  <c r="E4" i="12" s="1"/>
  <c r="C20" i="4" l="1"/>
  <c r="C20" i="3"/>
  <c r="F8" i="12"/>
  <c r="F6" i="12"/>
  <c r="F4" i="12"/>
  <c r="C20" i="5"/>
  <c r="A20" i="2"/>
  <c r="C20" i="2" s="1"/>
  <c r="I6" i="2" s="1"/>
  <c r="A20" i="1"/>
  <c r="C20" i="1" s="1"/>
  <c r="A20" i="5"/>
  <c r="I5" i="4" l="1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E20" i="3" s="1"/>
  <c r="E3" i="3" s="1"/>
  <c r="E12" i="11" s="1"/>
  <c r="F12" i="11" s="1"/>
  <c r="I3" i="1"/>
  <c r="I4" i="1"/>
  <c r="I3" i="2"/>
  <c r="F9" i="12"/>
  <c r="E20" i="2" l="1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/>
  <c r="H23" i="3" s="1"/>
  <c r="E3" i="4" l="1"/>
  <c r="E3" i="2"/>
  <c r="E11" i="11" s="1"/>
  <c r="F11" i="11" s="1"/>
  <c r="E3" i="1"/>
  <c r="E10" i="11" s="1"/>
  <c r="F10" i="11" s="1"/>
  <c r="F13" i="11" l="1"/>
</calcChain>
</file>

<file path=xl/sharedStrings.xml><?xml version="1.0" encoding="utf-8"?>
<sst xmlns="http://schemas.openxmlformats.org/spreadsheetml/2006/main" count="178" uniqueCount="64">
  <si>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</si>
  <si>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</si>
  <si>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</si>
  <si>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</si>
  <si>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</si>
  <si>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</si>
  <si>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</si>
  <si>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</si>
  <si>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</si>
  <si>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</si>
  <si>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</si>
  <si>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</si>
  <si>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</si>
  <si>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</si>
  <si>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</si>
  <si>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</si>
  <si>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</si>
  <si>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</si>
  <si>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</si>
  <si>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</si>
  <si>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</si>
  <si>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</si>
  <si>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</si>
  <si>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</si>
  <si>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</si>
  <si>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</si>
  <si>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</si>
  <si>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</si>
  <si>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</si>
  <si>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</si>
  <si>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</si>
  <si>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</si>
  <si>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</si>
  <si>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</si>
  <si>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</si>
  <si>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</si>
  <si>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</si>
  <si>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</si>
  <si>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</si>
  <si>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</si>
  <si>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</si>
  <si>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fixo mensal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</si>
  <si>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</si>
  <si>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</si>
  <si>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</si>
  <si>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</si>
  <si>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</si>
  <si>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</si>
  <si>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</si>
  <si>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unidades;</t>
  </si>
  <si>
    <t>frasco</t>
  </si>
  <si>
    <t>Papel higiênico
Celulose virgem – 100% celulose;
Dimensões: mínimo de 30 m x 10 cm;
Dermatologicamente testado; Picotado;
Folha dupla;
Sem perfume;
Cor branca;
Pacote com 4 unidades.
PC = Pacote</t>
  </si>
  <si>
    <t>pacote</t>
  </si>
  <si>
    <t>Papel toalha
Cor branca, duas dobras, texturizado;
Dimensões: folhas com 22 cm x 22 cm;
Tipo interfolhado;
Macio e absorvente;
Pacote com 1000 folhas;
Variação permitida: ± 3.0 cm
PC = Pacote</t>
  </si>
  <si>
    <t>APOIO ENTREGA</t>
  </si>
  <si>
    <t>HOSPITAL HOME</t>
  </si>
  <si>
    <t>MAGAZINE LUIZA</t>
  </si>
  <si>
    <t>UTILIDADES CLINICAS</t>
  </si>
  <si>
    <t>BIFARMA</t>
  </si>
  <si>
    <t>CEPEL</t>
  </si>
  <si>
    <t>CHEIRO DE LIMPEZA</t>
  </si>
  <si>
    <t>LOJAO DA LIMPEZA</t>
  </si>
  <si>
    <t>KALUNGA</t>
  </si>
  <si>
    <t>BICHO DO MATO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</si>
</sst>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6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3067050</xdr:colOff>
      <xdr:row>0</xdr:row>
      <xdr:rowOff>57150</xdr:rowOff>
    </xdr:from>
    <xdr:to>
      <xdr:col>2</xdr:col>
      <xdr:colOff>266700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49</v>
      </c>
      <c r="C3" s="51" t="s">
        <v>50</v>
      </c>
      <c r="D3" s="52">
        <v>4000</v>
      </c>
      <c r="E3" s="53">
        <f>IF(C20&lt;=25%,D20,MIN(E20:F20))</f>
        <v>8.3000000000000007</v>
      </c>
      <c r="F3" s="53">
        <f>MIN(H3:H17)</f>
        <v>6.9</v>
      </c>
      <c r="G3" s="6" t="s">
        <v>54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55</v>
      </c>
      <c r="H4" s="7">
        <v>9.9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56</v>
      </c>
      <c r="H5" s="7">
        <v>7.5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 t="s">
        <v>57</v>
      </c>
      <c r="H6" s="7">
        <v>8.9</v>
      </c>
      <c r="I6" s="8" t="str">
        <f t="shared" si="0"/>
        <v>N/A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1.3564659966250514</v>
      </c>
      <c r="B20" s="19">
        <f>COUNT(H3:H17)</f>
        <v>4</v>
      </c>
      <c r="C20" s="20">
        <f>IF(B20&lt;2,"N/A",(A20/D20))</f>
        <v>0.16342963814759653</v>
      </c>
      <c r="D20" s="21">
        <f>ROUND(AVERAGE(H3:H17),2)</f>
        <v>8.3000000000000007</v>
      </c>
      <c r="E20" s="22" t="str">
        <f>IFERROR(ROUND(IF(B20&lt;2,"N/A",(IF(C20&lt;=25%,"N/A",AVERAGE(I3:I17)))),2),"N/A")</f>
        <v>N/A</v>
      </c>
      <c r="F20" s="22">
        <f>ROUND(MEDIAN(H3:H17),2)</f>
        <v>8.1999999999999993</v>
      </c>
      <c r="G20" s="23" t="str">
        <f>INDEX(G3:G17,MATCH(H20,H3:H17,0))</f>
        <v>APOIO ENTREGA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8.3000000000000007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33200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51</v>
      </c>
      <c r="C3" s="51" t="s">
        <v>52</v>
      </c>
      <c r="D3" s="52">
        <v>5000</v>
      </c>
      <c r="E3" s="53">
        <f>IF(C20&lt;=25%,D20,MIN(E20:F20))</f>
        <v>5.93</v>
      </c>
      <c r="F3" s="53">
        <f>MIN(H3:H17)</f>
        <v>5</v>
      </c>
      <c r="G3" s="6" t="s">
        <v>58</v>
      </c>
      <c r="H3" s="7">
        <v>9.5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59</v>
      </c>
      <c r="H4" s="7">
        <v>6.7</v>
      </c>
      <c r="I4" s="8">
        <f t="shared" si="0"/>
        <v>6.7</v>
      </c>
    </row>
    <row r="5" spans="1:9">
      <c r="A5" s="49"/>
      <c r="B5" s="50"/>
      <c r="C5" s="51"/>
      <c r="D5" s="52"/>
      <c r="E5" s="53"/>
      <c r="F5" s="53"/>
      <c r="G5" s="6" t="s">
        <v>60</v>
      </c>
      <c r="H5" s="7">
        <v>5</v>
      </c>
      <c r="I5" s="8">
        <f t="shared" si="0"/>
        <v>5</v>
      </c>
    </row>
    <row r="6" spans="1:9">
      <c r="A6" s="49"/>
      <c r="B6" s="50"/>
      <c r="C6" s="51"/>
      <c r="D6" s="52"/>
      <c r="E6" s="53"/>
      <c r="F6" s="53"/>
      <c r="G6" s="6" t="s">
        <v>61</v>
      </c>
      <c r="H6" s="7">
        <v>6.08</v>
      </c>
      <c r="I6" s="8">
        <f t="shared" si="0"/>
        <v>6.08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1.9197916553626293</v>
      </c>
      <c r="B20" s="19">
        <f>COUNT(H3:H17)</f>
        <v>4</v>
      </c>
      <c r="C20" s="20">
        <f>IF(B20&lt;2,"N/A",(A20/D20))</f>
        <v>0.28149437761915386</v>
      </c>
      <c r="D20" s="21">
        <f>ROUND(AVERAGE(H3:H17),2)</f>
        <v>6.82</v>
      </c>
      <c r="E20" s="22">
        <f>IFERROR(ROUND(IF(B20&lt;2,"N/A",(IF(C20&lt;=25%,"N/A",AVERAGE(I3:I17)))),2),"N/A")</f>
        <v>5.93</v>
      </c>
      <c r="F20" s="22">
        <f>ROUND(MEDIAN(H3:H17),2)</f>
        <v>6.39</v>
      </c>
      <c r="G20" s="23" t="str">
        <f>INDEX(G3:G17,MATCH(H20,H3:H17,0))</f>
        <v>CHEIRO DE LIMPEZA</v>
      </c>
      <c r="H20" s="24">
        <f>MIN(H3:H17)</f>
        <v>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5.93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29650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53</v>
      </c>
      <c r="C3" s="51" t="s">
        <v>52</v>
      </c>
      <c r="D3" s="52">
        <v>3000</v>
      </c>
      <c r="E3" s="53">
        <f>IF(C20&lt;=25%,D20,MIN(E20:F20))</f>
        <v>9.93</v>
      </c>
      <c r="F3" s="53">
        <f>MIN(H3:H17)</f>
        <v>8.99</v>
      </c>
      <c r="G3" s="6" t="s">
        <v>63</v>
      </c>
      <c r="H3" s="7">
        <v>8.99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62</v>
      </c>
      <c r="H4" s="7">
        <v>9.3000000000000007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56</v>
      </c>
      <c r="H5" s="7">
        <v>11.5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/>
      <c r="H6" s="7"/>
      <c r="I6" s="8" t="str">
        <f t="shared" si="0"/>
        <v/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1.3684662947986834</v>
      </c>
      <c r="B20" s="19">
        <f>COUNT(H3:H17)</f>
        <v>3</v>
      </c>
      <c r="C20" s="20">
        <f>IF(B20&lt;2,"N/A",(A20/D20))</f>
        <v>0.13781130864035079</v>
      </c>
      <c r="D20" s="21">
        <f>ROUND(AVERAGE(H3:H17),2)</f>
        <v>9.93</v>
      </c>
      <c r="E20" s="22" t="str">
        <f>IFERROR(ROUND(IF(B20&lt;2,"N/A",(IF(C20&lt;=25%,"N/A",AVERAGE(I3:I17)))),2),"N/A")</f>
        <v>N/A</v>
      </c>
      <c r="F20" s="22">
        <f>ROUND(MEDIAN(H3:H17),2)</f>
        <v>9.3000000000000007</v>
      </c>
      <c r="G20" s="23" t="str">
        <f>INDEX(G3:G17,MATCH(H20,H3:H17,0))</f>
        <v>BICHO DO MATO</v>
      </c>
      <c r="H20" s="24">
        <f>MIN(H3:H17)</f>
        <v>8.99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9.93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29790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42</v>
      </c>
      <c r="C3" s="51" t="s">
        <v>41</v>
      </c>
      <c r="D3" s="52">
        <v>30</v>
      </c>
      <c r="E3" s="53">
        <f>IF(C20&lt;=25%,D20,MIN(E20:F20))</f>
        <v>15510.75</v>
      </c>
      <c r="F3" s="53">
        <f>MIN(H3:H17)</f>
        <v>11024.38</v>
      </c>
      <c r="G3" s="6" t="s">
        <v>45</v>
      </c>
      <c r="H3" s="7">
        <v>60000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19851.88</v>
      </c>
      <c r="I4" s="8">
        <f t="shared" si="0"/>
        <v>19851.88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11024.38</v>
      </c>
      <c r="I5" s="8">
        <f t="shared" si="0"/>
        <v>11024.38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15656</v>
      </c>
      <c r="I6" s="8">
        <f t="shared" si="0"/>
        <v>15656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22534.890168668819</v>
      </c>
      <c r="B20" s="19">
        <f>COUNT(H3:H17)</f>
        <v>4</v>
      </c>
      <c r="C20" s="20">
        <f>IF(B20&lt;2,"N/A",(A20/D20))</f>
        <v>0.84612439229382186</v>
      </c>
      <c r="D20" s="21">
        <f>ROUND(AVERAGE(H3:H17),2)</f>
        <v>26633.07</v>
      </c>
      <c r="E20" s="22">
        <f>IFERROR(ROUND(IF(B20&lt;2,"N/A",(IF(C20&lt;=25%,"N/A",AVERAGE(I3:I17)))),2),"N/A")</f>
        <v>15510.75</v>
      </c>
      <c r="F20" s="22">
        <f>ROUND(MEDIAN(H3:H17),2)</f>
        <v>17753.939999999999</v>
      </c>
      <c r="G20" s="23" t="str">
        <f>INDEX(G3:G17,MATCH(H20,H3:H17,0))</f>
        <v>LANLINK SERVIÇOS DE INFORMÁTICA S.A.</v>
      </c>
      <c r="H20" s="24">
        <f>MIN(H3:H17)</f>
        <v>11024.38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15510.75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465322.5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43</v>
      </c>
      <c r="C3" s="51" t="s">
        <v>44</v>
      </c>
      <c r="D3" s="52">
        <v>2400</v>
      </c>
      <c r="E3" s="53">
        <f>IF(C20&lt;=25%,D20,MIN(E20:F20))</f>
        <v>70.05</v>
      </c>
      <c r="F3" s="53">
        <f>MIN(H3:H17)</f>
        <v>53.35</v>
      </c>
      <c r="G3" s="6" t="s">
        <v>45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53.35</v>
      </c>
      <c r="I4" s="8">
        <f t="shared" si="0"/>
        <v>53.35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101.79</v>
      </c>
      <c r="I5" s="8">
        <f t="shared" si="0"/>
        <v>101.79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55</v>
      </c>
      <c r="I6" s="8">
        <f t="shared" si="0"/>
        <v>55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3"/>
  <sheetViews>
    <sheetView tabSelected="1" view="pageBreakPreview" zoomScaleNormal="100" zoomScaleSheetLayoutView="100" workbookViewId="0">
      <selection activeCell="B12" sqref="B12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8.5703125" style="34" bestFit="1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114.75">
      <c r="A10" s="37">
        <v>1</v>
      </c>
      <c r="B10" s="38" t="str">
        <f>Item1!B3</f>
        <v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unidades;</v>
      </c>
      <c r="C10" s="37" t="str">
        <f>Item1!C3</f>
        <v>frasco</v>
      </c>
      <c r="D10" s="37">
        <f>Item1!D3</f>
        <v>4000</v>
      </c>
      <c r="E10" s="39">
        <f>Item1!E3</f>
        <v>8.3000000000000007</v>
      </c>
      <c r="F10" s="39">
        <f>(ROUND(E10,2)*D10)</f>
        <v>33200</v>
      </c>
    </row>
    <row r="11" spans="1:6" ht="114.75">
      <c r="A11" s="37">
        <v>2</v>
      </c>
      <c r="B11" s="38" t="str">
        <f>Item2!B3</f>
        <v>Papel higiênico
Celulose virgem – 100% celulose;
Dimensões: mínimo de 30 m x 10 cm;
Dermatologicamente testado; Picotado;
Folha dupla;
Sem perfume;
Cor branca;
Pacote com 4 unidades.
PC = Pacote</v>
      </c>
      <c r="C11" s="37" t="str">
        <f>Item2!C3</f>
        <v>pacote</v>
      </c>
      <c r="D11" s="37">
        <f>Item2!D3</f>
        <v>5000</v>
      </c>
      <c r="E11" s="39">
        <f>Item2!E3</f>
        <v>5.93</v>
      </c>
      <c r="F11" s="39">
        <f>(ROUND(E11,2)*D11)</f>
        <v>29650</v>
      </c>
    </row>
    <row r="12" spans="1:6" ht="102">
      <c r="A12" s="37">
        <v>3</v>
      </c>
      <c r="B12" s="38" t="str">
        <f>Item3!B3</f>
        <v>Papel toalha
Cor branca, duas dobras, texturizado;
Dimensões: folhas com 22 cm x 22 cm;
Tipo interfolhado;
Macio e absorvente;
Pacote com 1000 folhas;
Variação permitida: ± 3.0 cm
PC = Pacote</v>
      </c>
      <c r="C12" s="37" t="str">
        <f>Item3!C3</f>
        <v>pacote</v>
      </c>
      <c r="D12" s="37">
        <f>Item3!D3</f>
        <v>3000</v>
      </c>
      <c r="E12" s="39">
        <f>Item3!E3</f>
        <v>9.93</v>
      </c>
      <c r="F12" s="39">
        <f>(ROUND(E12,2)*D12)</f>
        <v>29790</v>
      </c>
    </row>
    <row r="13" spans="1:6" ht="15" customHeight="1">
      <c r="A13" s="40"/>
      <c r="B13" s="40"/>
      <c r="C13" s="54" t="s">
        <v>37</v>
      </c>
      <c r="D13" s="54"/>
      <c r="E13" s="54"/>
      <c r="F13" s="41">
        <f>SUM(F10:F12)</f>
        <v>92640</v>
      </c>
    </row>
  </sheetData>
  <mergeCells count="2">
    <mergeCell ref="A8:F8"/>
    <mergeCell ref="C13:E13"/>
  </mergeCells>
  <pageMargins left="0.51180555555555496" right="0.51180555555555496" top="0.78749999999999998" bottom="0.78749999999999998" header="0.51180555555555496" footer="0.51180555555555496"/>
  <pageSetup paperSize="9" scale="89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"/>
  <sheetViews>
    <sheetView view="pageBreakPreview" zoomScaleNormal="100" workbookViewId="0">
      <selection activeCell="B8" sqref="B8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55" t="str">
        <f>Item1!G20</f>
        <v>APOIO ENTREGA</v>
      </c>
      <c r="C3" s="55"/>
      <c r="D3" s="55"/>
      <c r="E3" s="55"/>
      <c r="F3" s="55"/>
    </row>
    <row r="4" spans="1:6" s="35" customFormat="1" ht="114.75">
      <c r="A4" s="37">
        <v>1</v>
      </c>
      <c r="B4" s="38" t="str">
        <f>Item1!B3</f>
        <v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unidades;</v>
      </c>
      <c r="C4" s="37" t="str">
        <f>Item1!C3</f>
        <v>frasco</v>
      </c>
      <c r="D4" s="37">
        <f>Item1!D3</f>
        <v>4000</v>
      </c>
      <c r="E4" s="39">
        <f>Item1!F3</f>
        <v>6.9</v>
      </c>
      <c r="F4" s="39">
        <f>(ROUND(E4,2)*D4)</f>
        <v>27600</v>
      </c>
    </row>
    <row r="5" spans="1:6" s="35" customFormat="1" ht="17.25">
      <c r="A5" s="43" t="s">
        <v>39</v>
      </c>
      <c r="B5" s="55" t="str">
        <f>Item2!G20</f>
        <v>CHEIRO DE LIMPEZA</v>
      </c>
      <c r="C5" s="55"/>
      <c r="D5" s="55"/>
      <c r="E5" s="55"/>
      <c r="F5" s="55"/>
    </row>
    <row r="6" spans="1:6" ht="114.75">
      <c r="A6" s="37">
        <v>2</v>
      </c>
      <c r="B6" s="38" t="str">
        <f>Item2!B3</f>
        <v>Papel higiênico
Celulose virgem – 100% celulose;
Dimensões: mínimo de 30 m x 10 cm;
Dermatologicamente testado; Picotado;
Folha dupla;
Sem perfume;
Cor branca;
Pacote com 4 unidades.
PC = Pacote</v>
      </c>
      <c r="C6" s="37" t="str">
        <f>Item2!C3</f>
        <v>pacote</v>
      </c>
      <c r="D6" s="37">
        <f>Item2!D3</f>
        <v>5000</v>
      </c>
      <c r="E6" s="39">
        <f>Item2!F3</f>
        <v>5</v>
      </c>
      <c r="F6" s="39">
        <f>(ROUND(E6,2)*D6)</f>
        <v>25000</v>
      </c>
    </row>
    <row r="7" spans="1:6" ht="17.25">
      <c r="A7" s="43" t="s">
        <v>39</v>
      </c>
      <c r="B7" s="55" t="str">
        <f>Item3!G20</f>
        <v>BICHO DO MATO</v>
      </c>
      <c r="C7" s="55"/>
      <c r="D7" s="55"/>
      <c r="E7" s="55"/>
      <c r="F7" s="55"/>
    </row>
    <row r="8" spans="1:6" ht="102">
      <c r="A8" s="37">
        <v>3</v>
      </c>
      <c r="B8" s="38" t="str">
        <f>Item3!B3</f>
        <v>Papel toalha
Cor branca, duas dobras, texturizado;
Dimensões: folhas com 22 cm x 22 cm;
Tipo interfolhado;
Macio e absorvente;
Pacote com 1000 folhas;
Variação permitida: ± 3.0 cm
PC = Pacote</v>
      </c>
      <c r="C8" s="37" t="str">
        <f>Item3!C3</f>
        <v>pacote</v>
      </c>
      <c r="D8" s="37">
        <f>Item3!D3</f>
        <v>3000</v>
      </c>
      <c r="E8" s="39">
        <f>Item3!F3</f>
        <v>8.99</v>
      </c>
      <c r="F8" s="39">
        <f>(ROUND(E8,2)*D8)</f>
        <v>26970</v>
      </c>
    </row>
    <row r="9" spans="1:6" ht="15.75">
      <c r="A9" s="40"/>
      <c r="B9" s="40"/>
      <c r="C9" s="54" t="s">
        <v>40</v>
      </c>
      <c r="D9" s="54"/>
      <c r="E9" s="54"/>
      <c r="F9" s="41">
        <f>SUM(F4:F8)</f>
        <v>79570</v>
      </c>
    </row>
  </sheetData>
  <mergeCells count="5">
    <mergeCell ref="C9:E9"/>
    <mergeCell ref="A1:F1"/>
    <mergeCell ref="B3:F3"/>
    <mergeCell ref="B5:F5"/>
    <mergeCell ref="B7:F7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2021-12-07T18:27:02Z</cp:lastPrinted>
  <dcterms:created xsi:type="dcterms:W3CDTF">2019-01-16T20:04:04Z</dcterms:created>
  <dcterms:modified xsi:type="dcterms:W3CDTF">2022-01-28T12:50:45Z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